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esfront\Libre Acceso a la Informacion\Estadisticas\Institucionales\"/>
    </mc:Choice>
  </mc:AlternateContent>
  <xr:revisionPtr revIDLastSave="0" documentId="13_ncr:1_{E05FA014-6BEC-41CC-9B30-DD6272D65D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Hoja1!$A$1:$H$129</definedName>
  </definedNames>
  <calcPr calcId="191029"/>
</workbook>
</file>

<file path=xl/calcChain.xml><?xml version="1.0" encoding="utf-8"?>
<calcChain xmlns="http://schemas.openxmlformats.org/spreadsheetml/2006/main">
  <c r="F99" i="1" l="1"/>
  <c r="F90" i="1"/>
  <c r="F107" i="1"/>
  <c r="F108" i="1"/>
  <c r="F109" i="1"/>
  <c r="F111" i="1"/>
  <c r="F112" i="1"/>
  <c r="F113" i="1"/>
  <c r="F114" i="1"/>
  <c r="F115" i="1"/>
  <c r="F116" i="1"/>
  <c r="F106" i="1"/>
  <c r="F100" i="1"/>
  <c r="F91" i="1"/>
  <c r="F92" i="1"/>
  <c r="F93" i="1"/>
  <c r="F84" i="1"/>
  <c r="F83" i="1"/>
  <c r="F53" i="1"/>
  <c r="F55" i="1"/>
  <c r="F56" i="1"/>
  <c r="F57" i="1"/>
  <c r="F60" i="1"/>
  <c r="F62" i="1"/>
  <c r="F63" i="1"/>
  <c r="F65" i="1"/>
  <c r="F67" i="1"/>
  <c r="F68" i="1"/>
  <c r="F69" i="1"/>
  <c r="F70" i="1"/>
  <c r="F71" i="1"/>
  <c r="F72" i="1"/>
  <c r="F73" i="1"/>
  <c r="F74" i="1"/>
  <c r="F75" i="1"/>
  <c r="F76" i="1"/>
  <c r="F31" i="1"/>
  <c r="F33" i="1"/>
  <c r="F34" i="1"/>
  <c r="F35" i="1"/>
  <c r="F36" i="1"/>
  <c r="F37" i="1"/>
  <c r="F39" i="1"/>
  <c r="F40" i="1"/>
  <c r="F41" i="1"/>
  <c r="F42" i="1"/>
  <c r="F43" i="1"/>
  <c r="F44" i="1"/>
  <c r="F45" i="1"/>
  <c r="F47" i="1"/>
  <c r="F48" i="1"/>
  <c r="F30" i="1"/>
  <c r="F21" i="1"/>
  <c r="F22" i="1"/>
  <c r="F23" i="1"/>
  <c r="C117" i="1" l="1"/>
  <c r="D117" i="1"/>
  <c r="E117" i="1"/>
  <c r="F117" i="1" l="1"/>
  <c r="C110" i="1"/>
  <c r="D110" i="1"/>
  <c r="D118" i="1" s="1"/>
  <c r="E110" i="1"/>
  <c r="E118" i="1" s="1"/>
  <c r="F46" i="1"/>
  <c r="C118" i="1" l="1"/>
  <c r="F118" i="1" s="1"/>
  <c r="F110" i="1"/>
  <c r="E77" i="1"/>
  <c r="E32" i="1"/>
  <c r="E19" i="1"/>
  <c r="E25" i="1" s="1"/>
  <c r="D19" i="1" l="1"/>
  <c r="D25" i="1" s="1"/>
  <c r="D77" i="1"/>
  <c r="D32" i="1"/>
  <c r="F32" i="1" s="1"/>
  <c r="C66" i="1"/>
  <c r="F66" i="1" s="1"/>
  <c r="C61" i="1"/>
  <c r="F61" i="1" s="1"/>
  <c r="C59" i="1"/>
  <c r="F59" i="1" s="1"/>
  <c r="C58" i="1"/>
  <c r="F58" i="1" s="1"/>
  <c r="C64" i="1"/>
  <c r="F64" i="1" s="1"/>
  <c r="C54" i="1"/>
  <c r="F54" i="1" s="1"/>
  <c r="C38" i="1"/>
  <c r="F38" i="1" s="1"/>
  <c r="C18" i="1"/>
  <c r="F18" i="1" s="1"/>
  <c r="C17" i="1"/>
  <c r="F17" i="1" s="1"/>
  <c r="C16" i="1"/>
  <c r="F16" i="1" s="1"/>
  <c r="C19" i="1" l="1"/>
  <c r="F19" i="1" s="1"/>
  <c r="C24" i="1"/>
  <c r="F24" i="1" s="1"/>
  <c r="C77" i="1" l="1"/>
  <c r="F77" i="1" s="1"/>
  <c r="C25" i="1"/>
  <c r="F25" i="1" s="1"/>
</calcChain>
</file>

<file path=xl/sharedStrings.xml><?xml version="1.0" encoding="utf-8"?>
<sst xmlns="http://schemas.openxmlformats.org/spreadsheetml/2006/main" count="119" uniqueCount="94">
  <si>
    <t>REPUBLICA DOMINICANA</t>
  </si>
  <si>
    <t>CUERPO ESPECIALIZADO EN SEGURIDAD FRONTERIZA TERRESTRE</t>
  </si>
  <si>
    <t>" T O D O  P O R  L A  P A T R I A"</t>
  </si>
  <si>
    <t>Provincias: Dajabón, Independencia, Elías Piňa, y Pedernales.</t>
  </si>
  <si>
    <t>Totales</t>
  </si>
  <si>
    <t>Julio</t>
  </si>
  <si>
    <t>Agosto</t>
  </si>
  <si>
    <t>Septiembre</t>
  </si>
  <si>
    <t>De Nacionalidad Haitiana</t>
  </si>
  <si>
    <t xml:space="preserve">Hombres </t>
  </si>
  <si>
    <t xml:space="preserve">Mujeres  </t>
  </si>
  <si>
    <t xml:space="preserve">Niños/as  </t>
  </si>
  <si>
    <t>Total Haitianos</t>
  </si>
  <si>
    <t>Otras nacionalidades</t>
  </si>
  <si>
    <t>Cubanos</t>
  </si>
  <si>
    <t>Total otras nacionalidades</t>
  </si>
  <si>
    <t>2. Incautaciones de comestibles  y otros artículos.</t>
  </si>
  <si>
    <t>Sacos de ajo de 22 libras c/u</t>
  </si>
  <si>
    <t xml:space="preserve">Sacos de azúcar </t>
  </si>
  <si>
    <t>Sacos de Arroz</t>
  </si>
  <si>
    <t xml:space="preserve">Sacos de maiz </t>
  </si>
  <si>
    <t>Cajas de Sopita (240 Unid.)</t>
  </si>
  <si>
    <t>Medicamentos</t>
  </si>
  <si>
    <t>Sacos de ropa usada</t>
  </si>
  <si>
    <t>Productos para cuidado personal</t>
  </si>
  <si>
    <t>Pacas de Ropa</t>
  </si>
  <si>
    <t>Varios comestibles</t>
  </si>
  <si>
    <t>Electrodomésticos (Televisores, etc.)</t>
  </si>
  <si>
    <t>Paq. De pelo postizo</t>
  </si>
  <si>
    <t>Sacos de Guaconejo</t>
  </si>
  <si>
    <t>3. Incautaciones de bebidas alcohólicas.</t>
  </si>
  <si>
    <t>Whisky Chanceler</t>
  </si>
  <si>
    <t>Galones de Clerén</t>
  </si>
  <si>
    <t>Ron Barbancourt</t>
  </si>
  <si>
    <t>Ron Bakara</t>
  </si>
  <si>
    <t>Cervezas enlatadas</t>
  </si>
  <si>
    <t>Whisky Black Stone</t>
  </si>
  <si>
    <t>Bebidas Energizantes</t>
  </si>
  <si>
    <t>Vino Tinto Campeón o la Fuerza</t>
  </si>
  <si>
    <t>Whisky Gold</t>
  </si>
  <si>
    <t>Vodka</t>
  </si>
  <si>
    <t>Whisky 8 P.M.</t>
  </si>
  <si>
    <t>Whisky Oficce</t>
  </si>
  <si>
    <t>Whisky Lord Mate</t>
  </si>
  <si>
    <t>Ron Nelson</t>
  </si>
  <si>
    <t>Ron Chevalier</t>
  </si>
  <si>
    <t>Ron Richmore</t>
  </si>
  <si>
    <t>Malta India</t>
  </si>
  <si>
    <t>Paquetes de Cigarrillos</t>
  </si>
  <si>
    <t>Unidades de cigarrillos (equivalentes de los paquetes)</t>
  </si>
  <si>
    <t>Sacos de carbón</t>
  </si>
  <si>
    <t>Hornos para incinerar carbón</t>
  </si>
  <si>
    <t>Gramos de Marihuana</t>
  </si>
  <si>
    <t>Libras Marihuana</t>
  </si>
  <si>
    <t>Motocicletas retenidas por  transportar Haitianos que se encuentran en el país de manera irregular.</t>
  </si>
  <si>
    <t>Motocicletas retenidas por  transportar mercancía ilegal</t>
  </si>
  <si>
    <t>Motocicletas  retenidas por no poseer documentos que los conductores acrediten ser su propietarios</t>
  </si>
  <si>
    <t>Motocicletas  robadas y recuperadas</t>
  </si>
  <si>
    <t>Total de Motocicletas retenidas</t>
  </si>
  <si>
    <t>Camiones  retenidos con mercancía de contrabando</t>
  </si>
  <si>
    <t>Camioneta detenidas por mercancía de contrabando</t>
  </si>
  <si>
    <t>Autobuses retenidos por  transportar Haitianos que se encuentran en el país de manera irregular.</t>
  </si>
  <si>
    <t>Total de vehículos de motor retenidos.</t>
  </si>
  <si>
    <t>Total General</t>
  </si>
  <si>
    <r>
      <t>Whisky</t>
    </r>
    <r>
      <rPr>
        <sz val="7.2"/>
        <color rgb="FF000000"/>
        <rFont val="Arial Narrow"/>
        <family val="2"/>
      </rPr>
      <t xml:space="preserve"> </t>
    </r>
    <r>
      <rPr>
        <sz val="12"/>
        <color rgb="FF000000"/>
        <rFont val="Arial Narrow"/>
        <family val="2"/>
      </rPr>
      <t>Napoleón</t>
    </r>
  </si>
  <si>
    <t xml:space="preserve">Detenidos y entregados a Migración para fines de repatriación. </t>
  </si>
  <si>
    <t>4.Incautaciones de Cigarrillos de diferentes marcas y escencias</t>
  </si>
  <si>
    <t>6. Casos de incautaciones de estupefacientes,  armas de fuego y armas blancas.</t>
  </si>
  <si>
    <t>Carros retenidos por transportar contrabando (ajo, cigarrillos)</t>
  </si>
  <si>
    <t>Autobuses retenidos con mercancía de contrabando</t>
  </si>
  <si>
    <t>7. Casos de incautaciones de  vehículos por diferentes causas.</t>
  </si>
  <si>
    <t>Ron Tastodou</t>
  </si>
  <si>
    <t>Ron Bardinet</t>
  </si>
  <si>
    <t>Jeepeta retenidas transportando mercancía ilegal</t>
  </si>
  <si>
    <t>Colombianos</t>
  </si>
  <si>
    <t>Chinos</t>
  </si>
  <si>
    <t>Sacos de Aguacate</t>
  </si>
  <si>
    <t>Sacos de Pepino</t>
  </si>
  <si>
    <t>Sacos de Tomate</t>
  </si>
  <si>
    <t>CESFronT</t>
  </si>
  <si>
    <t>Ron Marichell</t>
  </si>
  <si>
    <t>Sacos de harina</t>
  </si>
  <si>
    <t>Pares de tenis o zapatos</t>
  </si>
  <si>
    <t>Desechables</t>
  </si>
  <si>
    <t>Bulto de zapatos usados</t>
  </si>
  <si>
    <t>Cajas de Malta</t>
  </si>
  <si>
    <t>Piña Colada</t>
  </si>
  <si>
    <t>Sidras</t>
  </si>
  <si>
    <t>Camión de Palos secos</t>
  </si>
  <si>
    <t>1. Personas detenidas por el CESFront por encontrarse en territorio Dominicano de manera irregular (entregados a Migración para fines de repatriación).</t>
  </si>
  <si>
    <t>5.Incautaciones de Carbón y otros en apoyo al Ministerio de Medioambiente</t>
  </si>
  <si>
    <t>FERNANDO CARPIO MORENO,</t>
  </si>
  <si>
    <t>Responsable de Libre Acceso a la Información Pública (RAI)</t>
  </si>
  <si>
    <t>Informe estadístico de las operaciones realizadas por el CESFronT durante el
trimestre Julio -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</si>
</sst>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3"/>
      <color theme="1"/>
      <name val="Arial Narrow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sz val="7.2"/>
      <color rgb="FF000000"/>
      <name val="Arial Narrow"/>
      <family val="2"/>
    </font>
    <font>
      <sz val="11"/>
      <color theme="1"/>
      <name val="Cambria"/>
      <family val="1"/>
      <scheme val="major"/>
    </font>
    <font>
      <b/>
      <sz val="12"/>
      <color theme="1"/>
      <name val="Arial Narrow"/>
      <family val="2"/>
    </font>
    <font>
      <b/>
      <sz val="12"/>
      <color rgb="FF000000"/>
      <name val="Arial Narrow"/>
      <family val="2"/>
    </font>
    <font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3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5" fillId="0" borderId="1" xfId="0" applyFont="1" applyBorder="1"/>
    <xf numFmtId="3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wrapText="1"/>
    </xf>
    <xf numFmtId="0" fontId="7" fillId="0" borderId="0" xfId="0" applyFont="1" applyAlignment="1">
      <alignment wrapText="1"/>
    </xf>
    <xf numFmtId="1" fontId="4" fillId="0" borderId="1" xfId="0" applyNumberFormat="1" applyFont="1" applyBorder="1"/>
    <xf numFmtId="1" fontId="7" fillId="0" borderId="0" xfId="0" applyNumberFormat="1" applyFont="1" applyAlignment="1">
      <alignment wrapText="1"/>
    </xf>
    <xf numFmtId="1" fontId="4" fillId="2" borderId="1" xfId="0" applyNumberFormat="1" applyFont="1" applyFill="1" applyBorder="1"/>
    <xf numFmtId="1" fontId="4" fillId="0" borderId="1" xfId="0" applyNumberFormat="1" applyFont="1" applyBorder="1" applyAlignment="1">
      <alignment wrapText="1"/>
    </xf>
    <xf numFmtId="0" fontId="2" fillId="0" borderId="0" xfId="0" applyFont="1"/>
    <xf numFmtId="3" fontId="4" fillId="0" borderId="1" xfId="0" applyNumberFormat="1" applyFont="1" applyBorder="1"/>
    <xf numFmtId="3" fontId="8" fillId="0" borderId="1" xfId="0" applyNumberFormat="1" applyFont="1" applyBorder="1"/>
    <xf numFmtId="0" fontId="8" fillId="0" borderId="1" xfId="0" applyFont="1" applyBorder="1"/>
    <xf numFmtId="0" fontId="8" fillId="0" borderId="1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/>
    <xf numFmtId="3" fontId="4" fillId="2" borderId="1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right"/>
    </xf>
    <xf numFmtId="0" fontId="4" fillId="2" borderId="2" xfId="0" applyFont="1" applyFill="1" applyBorder="1" applyAlignment="1">
      <alignment vertical="top" wrapText="1"/>
    </xf>
    <xf numFmtId="0" fontId="9" fillId="0" borderId="1" xfId="0" applyFont="1" applyBorder="1"/>
    <xf numFmtId="3" fontId="8" fillId="0" borderId="1" xfId="0" applyNumberFormat="1" applyFont="1" applyBorder="1" applyAlignment="1">
      <alignment horizontal="center"/>
    </xf>
    <xf numFmtId="3" fontId="4" fillId="2" borderId="1" xfId="0" applyNumberFormat="1" applyFont="1" applyFill="1" applyBorder="1"/>
    <xf numFmtId="0" fontId="4" fillId="0" borderId="1" xfId="0" applyFont="1" applyBorder="1" applyAlignment="1">
      <alignment vertical="center" wrapText="1"/>
    </xf>
    <xf numFmtId="0" fontId="9" fillId="0" borderId="0" xfId="0" applyFont="1"/>
    <xf numFmtId="3" fontId="8" fillId="0" borderId="0" xfId="0" applyNumberFormat="1" applyFont="1" applyAlignment="1">
      <alignment horizontal="center"/>
    </xf>
    <xf numFmtId="3" fontId="4" fillId="0" borderId="0" xfId="0" applyNumberFormat="1" applyFont="1"/>
    <xf numFmtId="1" fontId="8" fillId="2" borderId="1" xfId="0" applyNumberFormat="1" applyFont="1" applyFill="1" applyBorder="1"/>
    <xf numFmtId="1" fontId="8" fillId="0" borderId="1" xfId="0" applyNumberFormat="1" applyFont="1" applyBorder="1"/>
    <xf numFmtId="0" fontId="8" fillId="3" borderId="1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 wrapText="1"/>
    </xf>
    <xf numFmtId="0" fontId="8" fillId="5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10" fillId="0" borderId="0" xfId="0" applyFont="1" applyAlignment="1">
      <alignment horizontal="left" wrapText="1"/>
    </xf>
    <xf numFmtId="4" fontId="4" fillId="0" borderId="1" xfId="0" applyNumberFormat="1" applyFont="1" applyBorder="1" applyAlignment="1">
      <alignment horizontal="right"/>
    </xf>
    <xf numFmtId="0" fontId="4" fillId="0" borderId="5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3" fontId="9" fillId="0" borderId="1" xfId="0" applyNumberFormat="1" applyFont="1" applyBorder="1" applyAlignment="1">
      <alignment horizontal="right"/>
    </xf>
    <xf numFmtId="0" fontId="8" fillId="5" borderId="8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2" fillId="0" borderId="0" xfId="0" applyFont="1" applyAlignment="1">
      <alignment horizontal="right"/>
    </xf>
    <xf numFmtId="16" fontId="8" fillId="6" borderId="4" xfId="0" applyNumberFormat="1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8" fillId="3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3026833</xdr:colOff>
      <xdr:row>0</xdr:row>
      <xdr:rowOff>0</xdr:rowOff>
    </xdr:from>
    <xdr:to>
      <xdr:col>3</xdr:col>
      <xdr:colOff>206375</xdr:colOff>
      <xdr:row>4</xdr:row>
      <xdr:rowOff>47625</xdr:rowOff>
    </xdr:to>
    <xdr:pic>
      <xdr:nvPicPr>
        <xdr:cNvPr id="3" name="Imagen 184" descr="logo nuev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91958" y="0"/>
          <a:ext cx="1275292" cy="873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126"/>
  <sheetViews>
    <sheetView tabSelected="1" view="pageBreakPreview" topLeftCell="A67" zoomScale="60" zoomScaleNormal="130" workbookViewId="0">
      <selection activeCell="K9" sqref="K9"/>
    </sheetView>
  </sheetViews>
  <sheetFormatPr baseColWidth="10" defaultRowHeight="15" x14ac:dyDescent="0.25"/>
  <cols>
    <col min="1" max="1" width="5.42578125" customWidth="1"/>
    <col min="2" max="2" width="47.85546875" customWidth="1"/>
    <col min="3" max="3" width="13.5703125" customWidth="1"/>
    <col min="4" max="4" width="13.7109375" customWidth="1"/>
    <col min="5" max="5" width="17" bestFit="1" customWidth="1"/>
    <col min="6" max="6" width="15.140625" customWidth="1"/>
    <col min="7" max="7" width="11.42578125" hidden="1" customWidth="1"/>
    <col min="8" max="8" width="5.42578125" customWidth="1"/>
  </cols>
  <sheetData>
    <row r="1" spans="2:6" ht="16.5" x14ac:dyDescent="0.3">
      <c r="B1" s="14"/>
      <c r="C1" s="14"/>
      <c r="D1" s="14"/>
      <c r="E1" s="14"/>
      <c r="F1" s="14"/>
    </row>
    <row r="2" spans="2:6" ht="16.5" x14ac:dyDescent="0.3">
      <c r="B2" s="14"/>
      <c r="C2" s="14"/>
      <c r="D2" s="14"/>
      <c r="E2" s="14"/>
      <c r="F2" s="14"/>
    </row>
    <row r="3" spans="2:6" ht="16.5" x14ac:dyDescent="0.3">
      <c r="B3" s="14"/>
      <c r="C3" s="14"/>
      <c r="D3" s="14"/>
      <c r="E3" s="14"/>
      <c r="F3" s="14"/>
    </row>
    <row r="4" spans="2:6" ht="16.5" x14ac:dyDescent="0.3">
      <c r="B4" s="14"/>
      <c r="C4" s="49"/>
      <c r="D4" s="49"/>
      <c r="E4" s="49"/>
      <c r="F4" s="49"/>
    </row>
    <row r="5" spans="2:6" ht="16.5" x14ac:dyDescent="0.3">
      <c r="B5" s="57" t="s">
        <v>0</v>
      </c>
      <c r="C5" s="57"/>
      <c r="D5" s="57"/>
      <c r="E5" s="57"/>
      <c r="F5" s="57"/>
    </row>
    <row r="6" spans="2:6" ht="16.5" x14ac:dyDescent="0.3">
      <c r="B6" s="57" t="s">
        <v>1</v>
      </c>
      <c r="C6" s="57"/>
      <c r="D6" s="57"/>
      <c r="E6" s="57"/>
      <c r="F6" s="57"/>
    </row>
    <row r="7" spans="2:6" ht="16.5" x14ac:dyDescent="0.3">
      <c r="B7" s="57" t="s">
        <v>79</v>
      </c>
      <c r="C7" s="57"/>
      <c r="D7" s="57"/>
      <c r="E7" s="57"/>
      <c r="F7" s="57"/>
    </row>
    <row r="8" spans="2:6" ht="16.5" x14ac:dyDescent="0.3">
      <c r="B8" s="57" t="s">
        <v>2</v>
      </c>
      <c r="C8" s="57"/>
      <c r="D8" s="57"/>
      <c r="E8" s="57"/>
      <c r="F8" s="57"/>
    </row>
    <row r="9" spans="2:6" ht="16.5" x14ac:dyDescent="0.3">
      <c r="B9" s="1"/>
    </row>
    <row r="10" spans="2:6" ht="33.75" customHeight="1" x14ac:dyDescent="0.25">
      <c r="B10" s="58" t="s">
        <v>93</v>
      </c>
      <c r="C10" s="58"/>
      <c r="D10" s="58"/>
      <c r="E10" s="58"/>
      <c r="F10" s="58"/>
    </row>
    <row r="11" spans="2:6" ht="15.75" x14ac:dyDescent="0.25">
      <c r="B11" s="60" t="s">
        <v>3</v>
      </c>
      <c r="C11" s="60"/>
      <c r="D11" s="60"/>
      <c r="E11" s="60"/>
      <c r="F11" s="60"/>
    </row>
    <row r="12" spans="2:6" ht="15.75" x14ac:dyDescent="0.25">
      <c r="B12" s="53" t="s">
        <v>89</v>
      </c>
      <c r="C12" s="53"/>
      <c r="D12" s="53"/>
      <c r="E12" s="53"/>
      <c r="F12" s="53"/>
    </row>
    <row r="13" spans="2:6" ht="15.75" x14ac:dyDescent="0.25">
      <c r="B13" s="59"/>
      <c r="C13" s="52"/>
      <c r="D13" s="52"/>
      <c r="E13" s="52"/>
      <c r="F13" s="63" t="s">
        <v>4</v>
      </c>
    </row>
    <row r="14" spans="2:6" x14ac:dyDescent="0.25">
      <c r="B14" s="59"/>
      <c r="C14" s="50" t="s">
        <v>5</v>
      </c>
      <c r="D14" s="50" t="s">
        <v>6</v>
      </c>
      <c r="E14" s="50" t="s">
        <v>7</v>
      </c>
      <c r="F14" s="63"/>
    </row>
    <row r="15" spans="2:6" ht="15.75" x14ac:dyDescent="0.25">
      <c r="B15" s="34" t="s">
        <v>8</v>
      </c>
      <c r="C15" s="51"/>
      <c r="D15" s="51"/>
      <c r="E15" s="51"/>
      <c r="F15" s="63"/>
    </row>
    <row r="16" spans="2:6" ht="15.75" x14ac:dyDescent="0.25">
      <c r="B16" s="2" t="s">
        <v>9</v>
      </c>
      <c r="C16" s="15">
        <f>574+106</f>
        <v>680</v>
      </c>
      <c r="D16" s="15">
        <v>828</v>
      </c>
      <c r="E16" s="15">
        <v>668</v>
      </c>
      <c r="F16" s="16">
        <f>SUM(C16:E16)</f>
        <v>2176</v>
      </c>
    </row>
    <row r="17" spans="2:6" ht="15.75" x14ac:dyDescent="0.25">
      <c r="B17" s="2" t="s">
        <v>10</v>
      </c>
      <c r="C17" s="15">
        <f>32+160</f>
        <v>192</v>
      </c>
      <c r="D17" s="15">
        <v>235</v>
      </c>
      <c r="E17" s="15">
        <v>171</v>
      </c>
      <c r="F17" s="16">
        <f>SUM(C17:E17)</f>
        <v>598</v>
      </c>
    </row>
    <row r="18" spans="2:6" ht="15.75" x14ac:dyDescent="0.25">
      <c r="B18" s="2" t="s">
        <v>11</v>
      </c>
      <c r="C18" s="15">
        <f>20+14</f>
        <v>34</v>
      </c>
      <c r="D18" s="15">
        <v>28</v>
      </c>
      <c r="E18" s="15">
        <v>22</v>
      </c>
      <c r="F18" s="16">
        <f>SUM(C18:E18)</f>
        <v>84</v>
      </c>
    </row>
    <row r="19" spans="2:6" ht="15.75" x14ac:dyDescent="0.25">
      <c r="B19" s="35" t="s">
        <v>12</v>
      </c>
      <c r="C19" s="16">
        <f t="shared" ref="C19:E19" si="0">SUM(C16:C18)</f>
        <v>906</v>
      </c>
      <c r="D19" s="16">
        <f t="shared" si="0"/>
        <v>1091</v>
      </c>
      <c r="E19" s="16">
        <f t="shared" si="0"/>
        <v>861</v>
      </c>
      <c r="F19" s="16">
        <f>SUM(C19:E19)</f>
        <v>2858</v>
      </c>
    </row>
    <row r="20" spans="2:6" ht="15.75" x14ac:dyDescent="0.25">
      <c r="B20" s="35" t="s">
        <v>13</v>
      </c>
      <c r="C20" s="15"/>
      <c r="D20" s="15"/>
      <c r="E20" s="15"/>
      <c r="F20" s="16"/>
    </row>
    <row r="21" spans="2:6" ht="15.75" x14ac:dyDescent="0.25">
      <c r="B21" s="2" t="s">
        <v>14</v>
      </c>
      <c r="C21" s="5">
        <v>1</v>
      </c>
      <c r="D21" s="5"/>
      <c r="E21" s="5"/>
      <c r="F21" s="16">
        <f>SUM(C21:E21)</f>
        <v>1</v>
      </c>
    </row>
    <row r="22" spans="2:6" ht="15.75" x14ac:dyDescent="0.25">
      <c r="B22" s="44" t="s">
        <v>74</v>
      </c>
      <c r="C22" s="5">
        <v>1</v>
      </c>
      <c r="D22" s="5"/>
      <c r="E22" s="5"/>
      <c r="F22" s="16">
        <f>SUM(C22:E22)</f>
        <v>1</v>
      </c>
    </row>
    <row r="23" spans="2:6" ht="15.75" x14ac:dyDescent="0.25">
      <c r="B23" s="44" t="s">
        <v>75</v>
      </c>
      <c r="C23" s="5">
        <v>2</v>
      </c>
      <c r="D23" s="5"/>
      <c r="E23" s="5"/>
      <c r="F23" s="16">
        <f>SUM(C23:E23)</f>
        <v>2</v>
      </c>
    </row>
    <row r="24" spans="2:6" ht="15.75" x14ac:dyDescent="0.25">
      <c r="B24" s="36" t="s">
        <v>15</v>
      </c>
      <c r="C24" s="17">
        <f>SUM(C21:C23)</f>
        <v>4</v>
      </c>
      <c r="D24" s="17"/>
      <c r="E24" s="17"/>
      <c r="F24" s="16">
        <f>SUM(C24:E24)</f>
        <v>4</v>
      </c>
    </row>
    <row r="25" spans="2:6" ht="31.5" x14ac:dyDescent="0.25">
      <c r="B25" s="18" t="s">
        <v>65</v>
      </c>
      <c r="C25" s="16">
        <f>C19+C24</f>
        <v>910</v>
      </c>
      <c r="D25" s="16">
        <f>D19+D24</f>
        <v>1091</v>
      </c>
      <c r="E25" s="16">
        <f>E19+E24</f>
        <v>861</v>
      </c>
      <c r="F25" s="16">
        <f>SUM(C25:E25)</f>
        <v>2862</v>
      </c>
    </row>
    <row r="26" spans="2:6" ht="15.75" x14ac:dyDescent="0.25">
      <c r="B26" s="61"/>
      <c r="C26" s="62"/>
      <c r="D26" s="62"/>
      <c r="E26" s="62"/>
      <c r="F26" s="62"/>
    </row>
    <row r="27" spans="2:6" ht="15.75" x14ac:dyDescent="0.25">
      <c r="B27" s="20"/>
      <c r="C27" s="20"/>
      <c r="D27" s="20"/>
      <c r="E27" s="20"/>
      <c r="F27" s="20"/>
    </row>
    <row r="28" spans="2:6" ht="15.75" x14ac:dyDescent="0.25">
      <c r="B28" s="53" t="s">
        <v>16</v>
      </c>
      <c r="C28" s="53"/>
      <c r="D28" s="53"/>
      <c r="E28" s="53"/>
      <c r="F28" s="53"/>
    </row>
    <row r="29" spans="2:6" ht="15.75" x14ac:dyDescent="0.25">
      <c r="B29" s="48"/>
      <c r="C29" s="37" t="s">
        <v>5</v>
      </c>
      <c r="D29" s="37" t="s">
        <v>6</v>
      </c>
      <c r="E29" s="37" t="s">
        <v>7</v>
      </c>
      <c r="F29" s="64" t="s">
        <v>4</v>
      </c>
    </row>
    <row r="30" spans="2:6" ht="15.75" x14ac:dyDescent="0.25">
      <c r="B30" s="3" t="s">
        <v>17</v>
      </c>
      <c r="C30" s="4">
        <v>5</v>
      </c>
      <c r="D30" s="4">
        <v>37</v>
      </c>
      <c r="E30" s="4">
        <v>39</v>
      </c>
      <c r="F30" s="21">
        <f>SUM(C30:E30)</f>
        <v>81</v>
      </c>
    </row>
    <row r="31" spans="2:6" ht="15.75" x14ac:dyDescent="0.25">
      <c r="B31" s="3" t="s">
        <v>18</v>
      </c>
      <c r="C31" s="4">
        <v>6</v>
      </c>
      <c r="D31" s="4">
        <v>255</v>
      </c>
      <c r="E31" s="4">
        <v>7</v>
      </c>
      <c r="F31" s="21">
        <f>SUM(C31:E31)</f>
        <v>268</v>
      </c>
    </row>
    <row r="32" spans="2:6" ht="15.75" x14ac:dyDescent="0.25">
      <c r="B32" s="3" t="s">
        <v>19</v>
      </c>
      <c r="C32" s="4">
        <v>14</v>
      </c>
      <c r="D32" s="4">
        <f>11+39.5</f>
        <v>50.5</v>
      </c>
      <c r="E32" s="4">
        <f>6+18</f>
        <v>24</v>
      </c>
      <c r="F32" s="21">
        <f>SUM(C32:E32)</f>
        <v>88.5</v>
      </c>
    </row>
    <row r="33" spans="2:6" ht="15.75" x14ac:dyDescent="0.25">
      <c r="B33" s="3" t="s">
        <v>20</v>
      </c>
      <c r="C33" s="4">
        <v>2</v>
      </c>
      <c r="D33" s="4">
        <v>1</v>
      </c>
      <c r="E33" s="4">
        <v>7</v>
      </c>
      <c r="F33" s="21">
        <f>SUM(C33:E33)</f>
        <v>10</v>
      </c>
    </row>
    <row r="34" spans="2:6" ht="15.75" x14ac:dyDescent="0.25">
      <c r="B34" s="3" t="s">
        <v>81</v>
      </c>
      <c r="C34" s="4"/>
      <c r="D34" s="4">
        <v>1</v>
      </c>
      <c r="E34" s="4"/>
      <c r="F34" s="21">
        <f>SUM(C34:E34)</f>
        <v>1</v>
      </c>
    </row>
    <row r="35" spans="2:6" ht="15.75" x14ac:dyDescent="0.25">
      <c r="B35" s="45" t="s">
        <v>76</v>
      </c>
      <c r="C35" s="4">
        <v>41</v>
      </c>
      <c r="D35" s="4"/>
      <c r="E35" s="4"/>
      <c r="F35" s="21">
        <f>SUM(C35:E35)</f>
        <v>41</v>
      </c>
    </row>
    <row r="36" spans="2:6" ht="15.75" x14ac:dyDescent="0.25">
      <c r="B36" s="45" t="s">
        <v>77</v>
      </c>
      <c r="C36" s="4">
        <v>15</v>
      </c>
      <c r="D36" s="4"/>
      <c r="E36" s="4"/>
      <c r="F36" s="21">
        <f>SUM(C36:E36)</f>
        <v>15</v>
      </c>
    </row>
    <row r="37" spans="2:6" ht="15.75" x14ac:dyDescent="0.25">
      <c r="B37" s="45" t="s">
        <v>78</v>
      </c>
      <c r="C37" s="4">
        <v>40</v>
      </c>
      <c r="D37" s="4"/>
      <c r="E37" s="4"/>
      <c r="F37" s="21">
        <f>SUM(C37:E37)</f>
        <v>40</v>
      </c>
    </row>
    <row r="38" spans="2:6" ht="15.75" x14ac:dyDescent="0.25">
      <c r="B38" s="3" t="s">
        <v>21</v>
      </c>
      <c r="C38" s="4">
        <f>52.65+25.35</f>
        <v>78</v>
      </c>
      <c r="D38" s="4">
        <v>247</v>
      </c>
      <c r="E38" s="4">
        <v>415</v>
      </c>
      <c r="F38" s="21">
        <f>SUM(C38:E38)</f>
        <v>740</v>
      </c>
    </row>
    <row r="39" spans="2:6" ht="15.75" x14ac:dyDescent="0.25">
      <c r="B39" s="3" t="s">
        <v>22</v>
      </c>
      <c r="C39" s="4"/>
      <c r="D39" s="4">
        <v>14444</v>
      </c>
      <c r="E39" s="4">
        <v>40</v>
      </c>
      <c r="F39" s="21">
        <f>SUM(C39:E39)</f>
        <v>14484</v>
      </c>
    </row>
    <row r="40" spans="2:6" ht="15.75" x14ac:dyDescent="0.25">
      <c r="B40" s="3" t="s">
        <v>24</v>
      </c>
      <c r="C40" s="4">
        <v>69</v>
      </c>
      <c r="D40" s="4"/>
      <c r="E40" s="4">
        <v>308</v>
      </c>
      <c r="F40" s="21">
        <f>SUM(C40:E40)</f>
        <v>377</v>
      </c>
    </row>
    <row r="41" spans="2:6" ht="15.75" x14ac:dyDescent="0.25">
      <c r="B41" s="3" t="s">
        <v>25</v>
      </c>
      <c r="C41" s="4"/>
      <c r="D41" s="4">
        <v>3</v>
      </c>
      <c r="E41" s="4"/>
      <c r="F41" s="21">
        <f>SUM(C41:E41)</f>
        <v>3</v>
      </c>
    </row>
    <row r="42" spans="2:6" ht="15.75" x14ac:dyDescent="0.25">
      <c r="B42" s="3" t="s">
        <v>23</v>
      </c>
      <c r="C42" s="4"/>
      <c r="D42" s="4">
        <v>20</v>
      </c>
      <c r="E42" s="4"/>
      <c r="F42" s="21">
        <f>SUM(C42:E42)</f>
        <v>20</v>
      </c>
    </row>
    <row r="43" spans="2:6" ht="15.75" x14ac:dyDescent="0.25">
      <c r="B43" s="3" t="s">
        <v>83</v>
      </c>
      <c r="C43" s="4"/>
      <c r="D43" s="4">
        <v>7</v>
      </c>
      <c r="E43" s="4"/>
      <c r="F43" s="21">
        <f>SUM(C43:E43)</f>
        <v>7</v>
      </c>
    </row>
    <row r="44" spans="2:6" ht="15.75" x14ac:dyDescent="0.25">
      <c r="B44" s="3" t="s">
        <v>82</v>
      </c>
      <c r="C44" s="4"/>
      <c r="D44" s="4">
        <v>862</v>
      </c>
      <c r="E44" s="4"/>
      <c r="F44" s="21">
        <f>SUM(C44:E44)</f>
        <v>862</v>
      </c>
    </row>
    <row r="45" spans="2:6" ht="15.75" x14ac:dyDescent="0.25">
      <c r="B45" s="3" t="s">
        <v>84</v>
      </c>
      <c r="C45" s="4"/>
      <c r="D45" s="4"/>
      <c r="E45" s="4">
        <v>1</v>
      </c>
      <c r="F45" s="21">
        <f>SUM(C45:E45)</f>
        <v>1</v>
      </c>
    </row>
    <row r="46" spans="2:6" ht="15.75" x14ac:dyDescent="0.25">
      <c r="B46" s="3" t="s">
        <v>26</v>
      </c>
      <c r="C46" s="4">
        <v>974</v>
      </c>
      <c r="D46" s="4">
        <v>1182</v>
      </c>
      <c r="E46" s="4">
        <v>1439</v>
      </c>
      <c r="F46" s="21">
        <f>SUM(C46:E46)</f>
        <v>3595</v>
      </c>
    </row>
    <row r="47" spans="2:6" ht="15.75" x14ac:dyDescent="0.25">
      <c r="B47" s="3" t="s">
        <v>27</v>
      </c>
      <c r="C47" s="4">
        <v>10</v>
      </c>
      <c r="D47" s="4"/>
      <c r="E47" s="4">
        <v>140</v>
      </c>
      <c r="F47" s="21">
        <f>SUM(C47:E47)</f>
        <v>150</v>
      </c>
    </row>
    <row r="48" spans="2:6" ht="15.75" x14ac:dyDescent="0.25">
      <c r="B48" s="3" t="s">
        <v>28</v>
      </c>
      <c r="C48" s="4">
        <v>11</v>
      </c>
      <c r="D48" s="4"/>
      <c r="E48" s="4">
        <v>144</v>
      </c>
      <c r="F48" s="21">
        <f>SUM(C48:E48)</f>
        <v>155</v>
      </c>
    </row>
    <row r="49" spans="2:7" ht="15.75" x14ac:dyDescent="0.25">
      <c r="B49" s="19"/>
      <c r="C49" s="20"/>
      <c r="D49" s="20"/>
      <c r="E49" s="20"/>
      <c r="F49" s="22"/>
    </row>
    <row r="50" spans="2:7" ht="15.75" x14ac:dyDescent="0.25">
      <c r="B50" s="19"/>
      <c r="C50" s="20"/>
      <c r="D50" s="20"/>
      <c r="E50" s="20"/>
      <c r="F50" s="22"/>
    </row>
    <row r="51" spans="2:7" ht="15.75" x14ac:dyDescent="0.25">
      <c r="B51" s="53" t="s">
        <v>30</v>
      </c>
      <c r="C51" s="53"/>
      <c r="D51" s="53"/>
      <c r="E51" s="53"/>
      <c r="F51" s="53"/>
    </row>
    <row r="52" spans="2:7" ht="15.75" x14ac:dyDescent="0.25">
      <c r="B52" s="48"/>
      <c r="C52" s="37" t="s">
        <v>5</v>
      </c>
      <c r="D52" s="47" t="s">
        <v>6</v>
      </c>
      <c r="E52" s="47" t="s">
        <v>7</v>
      </c>
      <c r="F52" s="65" t="s">
        <v>4</v>
      </c>
    </row>
    <row r="53" spans="2:7" ht="15.75" x14ac:dyDescent="0.25">
      <c r="B53" s="6" t="s">
        <v>31</v>
      </c>
      <c r="C53" s="7">
        <v>37</v>
      </c>
      <c r="D53" s="7">
        <v>7</v>
      </c>
      <c r="E53" s="7">
        <v>40</v>
      </c>
      <c r="F53" s="7">
        <f>SUM(C53:E53)</f>
        <v>84</v>
      </c>
      <c r="G53" s="42"/>
    </row>
    <row r="54" spans="2:7" ht="15.75" x14ac:dyDescent="0.25">
      <c r="B54" s="6" t="s">
        <v>32</v>
      </c>
      <c r="C54" s="7">
        <f>26+31</f>
        <v>57</v>
      </c>
      <c r="D54" s="7">
        <v>53.5</v>
      </c>
      <c r="E54" s="7">
        <v>60</v>
      </c>
      <c r="F54" s="7">
        <f>SUM(C54:E54)</f>
        <v>170.5</v>
      </c>
      <c r="G54" s="42"/>
    </row>
    <row r="55" spans="2:7" ht="15.75" x14ac:dyDescent="0.25">
      <c r="B55" s="6" t="s">
        <v>33</v>
      </c>
      <c r="C55" s="7">
        <v>144</v>
      </c>
      <c r="D55" s="7">
        <v>149</v>
      </c>
      <c r="E55" s="7">
        <v>91</v>
      </c>
      <c r="F55" s="7">
        <f>SUM(C55:E55)</f>
        <v>384</v>
      </c>
      <c r="G55" s="42"/>
    </row>
    <row r="56" spans="2:7" ht="15.75" x14ac:dyDescent="0.25">
      <c r="B56" s="6" t="s">
        <v>34</v>
      </c>
      <c r="C56" s="7">
        <v>7</v>
      </c>
      <c r="D56" s="7">
        <v>282</v>
      </c>
      <c r="E56" s="7">
        <v>298</v>
      </c>
      <c r="F56" s="7">
        <f>SUM(C56:E56)</f>
        <v>587</v>
      </c>
      <c r="G56" s="42"/>
    </row>
    <row r="57" spans="2:7" ht="15.75" x14ac:dyDescent="0.25">
      <c r="B57" s="6" t="s">
        <v>80</v>
      </c>
      <c r="C57" s="7">
        <v>48</v>
      </c>
      <c r="D57" s="7"/>
      <c r="E57" s="7"/>
      <c r="F57" s="7">
        <f>SUM(C57:E57)</f>
        <v>48</v>
      </c>
      <c r="G57" s="42"/>
    </row>
    <row r="58" spans="2:7" ht="15.75" x14ac:dyDescent="0.25">
      <c r="B58" s="6" t="s">
        <v>35</v>
      </c>
      <c r="C58" s="7">
        <f>616+239</f>
        <v>855</v>
      </c>
      <c r="D58" s="7">
        <v>2258</v>
      </c>
      <c r="E58" s="7">
        <v>1486</v>
      </c>
      <c r="F58" s="7">
        <f>SUM(C58:E58)</f>
        <v>4599</v>
      </c>
      <c r="G58" s="42"/>
    </row>
    <row r="59" spans="2:7" ht="15.75" x14ac:dyDescent="0.25">
      <c r="B59" s="8" t="s">
        <v>36</v>
      </c>
      <c r="C59" s="7">
        <f>87+7</f>
        <v>94</v>
      </c>
      <c r="D59" s="7">
        <v>92</v>
      </c>
      <c r="E59" s="7">
        <v>87</v>
      </c>
      <c r="F59" s="7">
        <f>SUM(C59:E59)</f>
        <v>273</v>
      </c>
      <c r="G59" s="42"/>
    </row>
    <row r="60" spans="2:7" ht="15.75" x14ac:dyDescent="0.25">
      <c r="B60" s="6" t="s">
        <v>64</v>
      </c>
      <c r="C60" s="7"/>
      <c r="D60" s="7"/>
      <c r="E60" s="7">
        <v>12</v>
      </c>
      <c r="F60" s="7">
        <f>SUM(C60:E60)</f>
        <v>12</v>
      </c>
      <c r="G60" s="42"/>
    </row>
    <row r="61" spans="2:7" ht="15.75" x14ac:dyDescent="0.25">
      <c r="B61" s="6" t="s">
        <v>37</v>
      </c>
      <c r="C61" s="7">
        <f>170+119</f>
        <v>289</v>
      </c>
      <c r="D61" s="7">
        <v>630</v>
      </c>
      <c r="E61" s="7">
        <v>419</v>
      </c>
      <c r="F61" s="7">
        <f>SUM(C61:E61)</f>
        <v>1338</v>
      </c>
      <c r="G61" s="42"/>
    </row>
    <row r="62" spans="2:7" ht="15.75" x14ac:dyDescent="0.25">
      <c r="B62" s="6" t="s">
        <v>85</v>
      </c>
      <c r="C62" s="7"/>
      <c r="D62" s="7"/>
      <c r="E62" s="7">
        <v>165</v>
      </c>
      <c r="F62" s="7">
        <f>SUM(C62:E62)</f>
        <v>165</v>
      </c>
      <c r="G62" s="42"/>
    </row>
    <row r="63" spans="2:7" ht="15.75" x14ac:dyDescent="0.25">
      <c r="B63" s="8" t="s">
        <v>38</v>
      </c>
      <c r="C63" s="7">
        <v>26</v>
      </c>
      <c r="D63" s="7">
        <v>144</v>
      </c>
      <c r="E63" s="7">
        <v>31</v>
      </c>
      <c r="F63" s="7">
        <f>SUM(C63:E63)</f>
        <v>201</v>
      </c>
      <c r="G63" s="42"/>
    </row>
    <row r="64" spans="2:7" ht="15.75" x14ac:dyDescent="0.25">
      <c r="B64" s="6" t="s">
        <v>39</v>
      </c>
      <c r="C64" s="7">
        <f>746+195</f>
        <v>941</v>
      </c>
      <c r="D64" s="7">
        <v>2228</v>
      </c>
      <c r="E64" s="7">
        <v>1679</v>
      </c>
      <c r="F64" s="7">
        <f>SUM(C64:E64)</f>
        <v>4848</v>
      </c>
      <c r="G64" s="42"/>
    </row>
    <row r="65" spans="2:7" ht="15.75" x14ac:dyDescent="0.25">
      <c r="B65" s="6" t="s">
        <v>40</v>
      </c>
      <c r="C65" s="7"/>
      <c r="D65" s="7"/>
      <c r="E65" s="7">
        <v>2</v>
      </c>
      <c r="F65" s="7">
        <f>SUM(C65:E65)</f>
        <v>2</v>
      </c>
      <c r="G65" s="42"/>
    </row>
    <row r="66" spans="2:7" ht="15.75" x14ac:dyDescent="0.25">
      <c r="B66" s="6" t="s">
        <v>41</v>
      </c>
      <c r="C66" s="7">
        <f>143+135</f>
        <v>278</v>
      </c>
      <c r="D66" s="7">
        <v>250</v>
      </c>
      <c r="E66" s="7">
        <v>279</v>
      </c>
      <c r="F66" s="7">
        <f>SUM(C66:E66)</f>
        <v>807</v>
      </c>
      <c r="G66" s="42"/>
    </row>
    <row r="67" spans="2:7" ht="15.75" x14ac:dyDescent="0.25">
      <c r="B67" s="6" t="s">
        <v>42</v>
      </c>
      <c r="C67" s="7">
        <v>52</v>
      </c>
      <c r="D67" s="7">
        <v>71</v>
      </c>
      <c r="E67" s="7">
        <v>40</v>
      </c>
      <c r="F67" s="7">
        <f>SUM(C67:E67)</f>
        <v>163</v>
      </c>
      <c r="G67" s="42"/>
    </row>
    <row r="68" spans="2:7" ht="15.75" x14ac:dyDescent="0.25">
      <c r="B68" s="6" t="s">
        <v>43</v>
      </c>
      <c r="C68" s="7"/>
      <c r="D68" s="7"/>
      <c r="E68" s="7">
        <v>17</v>
      </c>
      <c r="F68" s="7">
        <f>SUM(C68:E68)</f>
        <v>17</v>
      </c>
    </row>
    <row r="69" spans="2:7" ht="15.75" x14ac:dyDescent="0.25">
      <c r="B69" s="6" t="s">
        <v>44</v>
      </c>
      <c r="C69" s="7"/>
      <c r="D69" s="7"/>
      <c r="E69" s="7">
        <v>5</v>
      </c>
      <c r="F69" s="7">
        <f>SUM(C69:E69)</f>
        <v>5</v>
      </c>
    </row>
    <row r="70" spans="2:7" ht="15.75" x14ac:dyDescent="0.25">
      <c r="B70" s="6" t="s">
        <v>86</v>
      </c>
      <c r="C70" s="7"/>
      <c r="D70" s="7"/>
      <c r="E70" s="7">
        <v>24</v>
      </c>
      <c r="F70" s="7">
        <f>SUM(C70:E70)</f>
        <v>24</v>
      </c>
    </row>
    <row r="71" spans="2:7" ht="15.75" x14ac:dyDescent="0.25">
      <c r="B71" s="6" t="s">
        <v>87</v>
      </c>
      <c r="C71" s="7"/>
      <c r="D71" s="7"/>
      <c r="E71" s="7">
        <v>4</v>
      </c>
      <c r="F71" s="7">
        <f>SUM(C71:E71)</f>
        <v>4</v>
      </c>
    </row>
    <row r="72" spans="2:7" ht="15.75" x14ac:dyDescent="0.25">
      <c r="B72" s="6" t="s">
        <v>45</v>
      </c>
      <c r="C72" s="7">
        <v>48</v>
      </c>
      <c r="D72" s="7">
        <v>102</v>
      </c>
      <c r="E72" s="7">
        <v>58</v>
      </c>
      <c r="F72" s="7">
        <f>SUM(C72:E72)</f>
        <v>208</v>
      </c>
    </row>
    <row r="73" spans="2:7" ht="15.75" x14ac:dyDescent="0.25">
      <c r="B73" s="24" t="s">
        <v>72</v>
      </c>
      <c r="C73" s="7">
        <v>13</v>
      </c>
      <c r="D73" s="7">
        <v>12</v>
      </c>
      <c r="E73" s="7"/>
      <c r="F73" s="7">
        <f>SUM(C73:E73)</f>
        <v>25</v>
      </c>
    </row>
    <row r="74" spans="2:7" ht="15.75" x14ac:dyDescent="0.25">
      <c r="B74" s="2" t="s">
        <v>46</v>
      </c>
      <c r="C74" s="7"/>
      <c r="D74" s="7">
        <v>14</v>
      </c>
      <c r="E74" s="7"/>
      <c r="F74" s="7">
        <f>SUM(C74:E74)</f>
        <v>14</v>
      </c>
    </row>
    <row r="75" spans="2:7" ht="15.75" x14ac:dyDescent="0.25">
      <c r="B75" s="2" t="s">
        <v>71</v>
      </c>
      <c r="C75" s="7"/>
      <c r="D75" s="7">
        <v>12</v>
      </c>
      <c r="E75" s="7"/>
      <c r="F75" s="7">
        <f>SUM(C75:E75)</f>
        <v>12</v>
      </c>
    </row>
    <row r="76" spans="2:7" ht="15.75" x14ac:dyDescent="0.25">
      <c r="B76" s="6" t="s">
        <v>47</v>
      </c>
      <c r="C76" s="7"/>
      <c r="D76" s="7"/>
      <c r="E76" s="7">
        <v>10</v>
      </c>
      <c r="F76" s="7">
        <f>SUM(C76:E76)</f>
        <v>10</v>
      </c>
    </row>
    <row r="77" spans="2:7" ht="15.75" x14ac:dyDescent="0.25">
      <c r="B77" s="25" t="s">
        <v>4</v>
      </c>
      <c r="C77" s="26">
        <f>SUM(C53:C76)</f>
        <v>2889</v>
      </c>
      <c r="D77" s="26">
        <f>SUM(D53:D76)</f>
        <v>6304.5</v>
      </c>
      <c r="E77" s="26">
        <f>SUM(E53:E76)</f>
        <v>4807</v>
      </c>
      <c r="F77" s="46">
        <f>SUM(C77:E77)</f>
        <v>14000.5</v>
      </c>
    </row>
    <row r="78" spans="2:7" ht="16.5" x14ac:dyDescent="0.3">
      <c r="B78" s="14"/>
      <c r="C78" s="14"/>
      <c r="D78" s="14"/>
      <c r="E78" s="14"/>
      <c r="F78" s="14"/>
    </row>
    <row r="79" spans="2:7" ht="16.5" x14ac:dyDescent="0.3">
      <c r="B79" s="14"/>
      <c r="C79" s="14"/>
      <c r="D79" s="14"/>
      <c r="E79" s="14"/>
      <c r="F79" s="14"/>
    </row>
    <row r="80" spans="2:7" ht="15.75" x14ac:dyDescent="0.25">
      <c r="B80" s="53" t="s">
        <v>66</v>
      </c>
      <c r="C80" s="53"/>
      <c r="D80" s="53"/>
      <c r="E80" s="53"/>
      <c r="F80" s="53"/>
    </row>
    <row r="81" spans="2:6" ht="15.75" x14ac:dyDescent="0.25">
      <c r="B81" s="54"/>
      <c r="C81" s="52"/>
      <c r="D81" s="52"/>
      <c r="E81" s="52"/>
      <c r="F81" s="55" t="s">
        <v>4</v>
      </c>
    </row>
    <row r="82" spans="2:6" ht="15.75" x14ac:dyDescent="0.25">
      <c r="B82" s="54"/>
      <c r="C82" s="37" t="s">
        <v>5</v>
      </c>
      <c r="D82" s="37" t="s">
        <v>6</v>
      </c>
      <c r="E82" s="37" t="s">
        <v>7</v>
      </c>
      <c r="F82" s="56"/>
    </row>
    <row r="83" spans="2:6" ht="15.75" x14ac:dyDescent="0.25">
      <c r="B83" s="5" t="s">
        <v>48</v>
      </c>
      <c r="C83" s="27">
        <v>7638</v>
      </c>
      <c r="D83" s="27">
        <v>12022</v>
      </c>
      <c r="E83" s="27">
        <v>8860</v>
      </c>
      <c r="F83" s="16">
        <f>SUM(C83:E83)</f>
        <v>28520</v>
      </c>
    </row>
    <row r="84" spans="2:6" ht="15.75" x14ac:dyDescent="0.25">
      <c r="B84" s="28" t="s">
        <v>49</v>
      </c>
      <c r="C84" s="15">
        <v>1528100</v>
      </c>
      <c r="D84" s="15">
        <v>2403100</v>
      </c>
      <c r="E84" s="15">
        <v>1771000</v>
      </c>
      <c r="F84" s="16">
        <f>SUM(C84:E84)</f>
        <v>5702200</v>
      </c>
    </row>
    <row r="85" spans="2:6" ht="15.75" x14ac:dyDescent="0.25">
      <c r="B85" s="29"/>
      <c r="C85" s="30"/>
      <c r="D85" s="30"/>
      <c r="E85" s="30"/>
      <c r="F85" s="30"/>
    </row>
    <row r="86" spans="2:6" ht="15.75" x14ac:dyDescent="0.25">
      <c r="B86" s="29"/>
      <c r="C86" s="30"/>
      <c r="D86" s="30"/>
      <c r="E86" s="30"/>
      <c r="F86" s="30"/>
    </row>
    <row r="87" spans="2:6" ht="15.75" x14ac:dyDescent="0.25">
      <c r="B87" s="53" t="s">
        <v>90</v>
      </c>
      <c r="C87" s="53"/>
      <c r="D87" s="53"/>
      <c r="E87" s="53"/>
      <c r="F87" s="53"/>
    </row>
    <row r="88" spans="2:6" ht="15.75" x14ac:dyDescent="0.25">
      <c r="B88" s="54"/>
      <c r="C88" s="52"/>
      <c r="D88" s="52"/>
      <c r="E88" s="52"/>
      <c r="F88" s="55" t="s">
        <v>4</v>
      </c>
    </row>
    <row r="89" spans="2:6" ht="15.75" x14ac:dyDescent="0.25">
      <c r="B89" s="54"/>
      <c r="C89" s="37" t="s">
        <v>5</v>
      </c>
      <c r="D89" s="37" t="s">
        <v>6</v>
      </c>
      <c r="E89" s="37" t="s">
        <v>7</v>
      </c>
      <c r="F89" s="56"/>
    </row>
    <row r="90" spans="2:6" ht="15.75" x14ac:dyDescent="0.25">
      <c r="B90" s="3" t="s">
        <v>50</v>
      </c>
      <c r="C90" s="4">
        <v>47</v>
      </c>
      <c r="D90" s="4">
        <v>39</v>
      </c>
      <c r="E90" s="4">
        <v>60</v>
      </c>
      <c r="F90" s="4">
        <f>SUM(C90:E90)</f>
        <v>146</v>
      </c>
    </row>
    <row r="91" spans="2:6" ht="15.75" x14ac:dyDescent="0.25">
      <c r="B91" s="3" t="s">
        <v>51</v>
      </c>
      <c r="C91" s="4">
        <v>4</v>
      </c>
      <c r="D91" s="4">
        <v>2</v>
      </c>
      <c r="E91" s="4">
        <v>3</v>
      </c>
      <c r="F91" s="4">
        <f>SUM(C91:E91)</f>
        <v>9</v>
      </c>
    </row>
    <row r="92" spans="2:6" ht="15.75" x14ac:dyDescent="0.25">
      <c r="B92" s="3" t="s">
        <v>29</v>
      </c>
      <c r="C92" s="4"/>
      <c r="D92" s="4">
        <v>6</v>
      </c>
      <c r="E92" s="4"/>
      <c r="F92" s="4">
        <f>SUM(C92:E92)</f>
        <v>6</v>
      </c>
    </row>
    <row r="93" spans="2:6" ht="15.75" x14ac:dyDescent="0.25">
      <c r="B93" s="3" t="s">
        <v>88</v>
      </c>
      <c r="C93" s="5"/>
      <c r="D93" s="5"/>
      <c r="E93" s="5">
        <v>1</v>
      </c>
      <c r="F93" s="4">
        <f>SUM(C93:E93)</f>
        <v>1</v>
      </c>
    </row>
    <row r="94" spans="2:6" ht="15.75" x14ac:dyDescent="0.25">
      <c r="B94" s="20"/>
      <c r="C94" s="20"/>
      <c r="D94" s="20"/>
      <c r="E94" s="20"/>
      <c r="F94" s="20"/>
    </row>
    <row r="95" spans="2:6" ht="15.75" x14ac:dyDescent="0.25">
      <c r="B95" s="20"/>
      <c r="C95" s="20"/>
      <c r="D95" s="20"/>
      <c r="E95" s="20"/>
      <c r="F95" s="20"/>
    </row>
    <row r="96" spans="2:6" ht="15.75" x14ac:dyDescent="0.25">
      <c r="B96" s="53" t="s">
        <v>67</v>
      </c>
      <c r="C96" s="53"/>
      <c r="D96" s="53"/>
      <c r="E96" s="53"/>
      <c r="F96" s="53"/>
    </row>
    <row r="97" spans="2:7" ht="15.75" x14ac:dyDescent="0.25">
      <c r="B97" s="54"/>
      <c r="C97" s="52"/>
      <c r="D97" s="52"/>
      <c r="E97" s="52"/>
      <c r="F97" s="55" t="s">
        <v>4</v>
      </c>
    </row>
    <row r="98" spans="2:7" ht="15.75" x14ac:dyDescent="0.25">
      <c r="B98" s="54"/>
      <c r="C98" s="37" t="s">
        <v>5</v>
      </c>
      <c r="D98" s="37" t="s">
        <v>6</v>
      </c>
      <c r="E98" s="37" t="s">
        <v>7</v>
      </c>
      <c r="F98" s="56"/>
    </row>
    <row r="99" spans="2:7" ht="15.75" x14ac:dyDescent="0.25">
      <c r="B99" s="2" t="s">
        <v>52</v>
      </c>
      <c r="C99" s="4">
        <v>16</v>
      </c>
      <c r="D99" s="4">
        <v>502.8</v>
      </c>
      <c r="E99" s="4"/>
      <c r="F99" s="15">
        <f>SUM(C99:E99)</f>
        <v>518.79999999999995</v>
      </c>
    </row>
    <row r="100" spans="2:7" ht="15.75" x14ac:dyDescent="0.25">
      <c r="B100" s="2" t="s">
        <v>53</v>
      </c>
      <c r="C100" s="43">
        <v>925.48</v>
      </c>
      <c r="D100" s="43">
        <v>64.5</v>
      </c>
      <c r="E100" s="43">
        <v>36.299999999999997</v>
      </c>
      <c r="F100" s="15">
        <f>SUM(C100:E100)</f>
        <v>1026.28</v>
      </c>
    </row>
    <row r="101" spans="2:7" ht="15.75" x14ac:dyDescent="0.25">
      <c r="B101" s="20"/>
      <c r="C101" s="31"/>
      <c r="D101" s="31"/>
      <c r="E101" s="31"/>
      <c r="F101" s="31"/>
    </row>
    <row r="102" spans="2:7" ht="15.75" x14ac:dyDescent="0.25">
      <c r="B102" s="20"/>
      <c r="C102" s="31"/>
      <c r="D102" s="31"/>
      <c r="E102" s="31"/>
      <c r="F102" s="31"/>
    </row>
    <row r="103" spans="2:7" ht="15.75" x14ac:dyDescent="0.25">
      <c r="B103" s="53" t="s">
        <v>70</v>
      </c>
      <c r="C103" s="53"/>
      <c r="D103" s="53"/>
      <c r="E103" s="53"/>
      <c r="F103" s="53"/>
      <c r="G103" s="9"/>
    </row>
    <row r="104" spans="2:7" ht="15.75" x14ac:dyDescent="0.25">
      <c r="B104" s="54"/>
      <c r="C104" s="52"/>
      <c r="D104" s="52"/>
      <c r="E104" s="52"/>
      <c r="F104" s="55" t="s">
        <v>4</v>
      </c>
      <c r="G104" s="9"/>
    </row>
    <row r="105" spans="2:7" ht="15.75" x14ac:dyDescent="0.25">
      <c r="B105" s="54"/>
      <c r="C105" s="37" t="s">
        <v>5</v>
      </c>
      <c r="D105" s="37" t="s">
        <v>6</v>
      </c>
      <c r="E105" s="37" t="s">
        <v>7</v>
      </c>
      <c r="F105" s="56"/>
      <c r="G105" s="9"/>
    </row>
    <row r="106" spans="2:7" ht="33" x14ac:dyDescent="0.3">
      <c r="B106" s="38" t="s">
        <v>54</v>
      </c>
      <c r="C106" s="10">
        <v>4</v>
      </c>
      <c r="D106" s="10">
        <v>34</v>
      </c>
      <c r="E106" s="10"/>
      <c r="F106" s="33">
        <f>SUM(C106:E106)</f>
        <v>38</v>
      </c>
      <c r="G106" s="11"/>
    </row>
    <row r="107" spans="2:7" ht="16.5" x14ac:dyDescent="0.3">
      <c r="B107" s="38" t="s">
        <v>55</v>
      </c>
      <c r="C107" s="10">
        <v>11</v>
      </c>
      <c r="D107" s="10">
        <v>6</v>
      </c>
      <c r="E107" s="10">
        <v>4</v>
      </c>
      <c r="F107" s="33">
        <f>SUM(C107:E107)</f>
        <v>21</v>
      </c>
      <c r="G107" s="9"/>
    </row>
    <row r="108" spans="2:7" ht="33" x14ac:dyDescent="0.3">
      <c r="B108" s="38" t="s">
        <v>56</v>
      </c>
      <c r="C108" s="23">
        <v>6</v>
      </c>
      <c r="D108" s="23">
        <v>19</v>
      </c>
      <c r="E108" s="23">
        <v>10</v>
      </c>
      <c r="F108" s="33">
        <f>SUM(C108:E108)</f>
        <v>35</v>
      </c>
      <c r="G108" s="9"/>
    </row>
    <row r="109" spans="2:7" ht="16.5" x14ac:dyDescent="0.3">
      <c r="B109" s="38" t="s">
        <v>57</v>
      </c>
      <c r="C109" s="10">
        <v>2</v>
      </c>
      <c r="D109" s="10"/>
      <c r="E109" s="10"/>
      <c r="F109" s="33">
        <f>SUM(C109:E109)</f>
        <v>2</v>
      </c>
      <c r="G109" s="9"/>
    </row>
    <row r="110" spans="2:7" ht="16.5" x14ac:dyDescent="0.3">
      <c r="B110" s="39" t="s">
        <v>58</v>
      </c>
      <c r="C110" s="32">
        <f t="shared" ref="C110:E110" si="1">SUM(C106:C109)</f>
        <v>23</v>
      </c>
      <c r="D110" s="32">
        <f t="shared" si="1"/>
        <v>59</v>
      </c>
      <c r="E110" s="32">
        <f t="shared" si="1"/>
        <v>14</v>
      </c>
      <c r="F110" s="33">
        <f>SUM(C110:E110)</f>
        <v>96</v>
      </c>
      <c r="G110" s="9"/>
    </row>
    <row r="111" spans="2:7" ht="16.5" x14ac:dyDescent="0.3">
      <c r="B111" s="40" t="s">
        <v>68</v>
      </c>
      <c r="C111" s="12">
        <v>1</v>
      </c>
      <c r="D111" s="12"/>
      <c r="E111" s="12"/>
      <c r="F111" s="33">
        <f>SUM(C111:E111)</f>
        <v>1</v>
      </c>
      <c r="G111" s="9"/>
    </row>
    <row r="112" spans="2:7" ht="16.5" x14ac:dyDescent="0.3">
      <c r="B112" s="40" t="s">
        <v>73</v>
      </c>
      <c r="C112" s="12">
        <v>2</v>
      </c>
      <c r="D112" s="12">
        <v>1</v>
      </c>
      <c r="E112" s="12"/>
      <c r="F112" s="33">
        <f>SUM(C112:E112)</f>
        <v>3</v>
      </c>
      <c r="G112" s="9"/>
    </row>
    <row r="113" spans="2:7" ht="16.5" x14ac:dyDescent="0.3">
      <c r="B113" s="40" t="s">
        <v>59</v>
      </c>
      <c r="C113" s="12"/>
      <c r="D113" s="12">
        <v>2</v>
      </c>
      <c r="E113" s="12">
        <v>6</v>
      </c>
      <c r="F113" s="33">
        <f>SUM(C113:E113)</f>
        <v>8</v>
      </c>
      <c r="G113" s="9"/>
    </row>
    <row r="114" spans="2:7" ht="16.5" x14ac:dyDescent="0.3">
      <c r="B114" s="40" t="s">
        <v>60</v>
      </c>
      <c r="C114" s="13">
        <v>2</v>
      </c>
      <c r="D114" s="13">
        <v>2</v>
      </c>
      <c r="E114" s="13"/>
      <c r="F114" s="33">
        <f>SUM(C114:E114)</f>
        <v>4</v>
      </c>
      <c r="G114" s="9"/>
    </row>
    <row r="115" spans="2:7" ht="33" x14ac:dyDescent="0.3">
      <c r="B115" s="40" t="s">
        <v>61</v>
      </c>
      <c r="C115" s="13">
        <v>1</v>
      </c>
      <c r="D115" s="13">
        <v>1</v>
      </c>
      <c r="E115" s="13">
        <v>3</v>
      </c>
      <c r="F115" s="33">
        <f>SUM(C115:E115)</f>
        <v>5</v>
      </c>
      <c r="G115" s="9"/>
    </row>
    <row r="116" spans="2:7" ht="16.5" x14ac:dyDescent="0.3">
      <c r="B116" s="40" t="s">
        <v>69</v>
      </c>
      <c r="C116" s="13"/>
      <c r="D116" s="13">
        <v>1</v>
      </c>
      <c r="E116" s="13"/>
      <c r="F116" s="33">
        <f>SUM(C116:E116)</f>
        <v>1</v>
      </c>
      <c r="G116" s="9"/>
    </row>
    <row r="117" spans="2:7" ht="16.5" x14ac:dyDescent="0.3">
      <c r="B117" s="41" t="s">
        <v>62</v>
      </c>
      <c r="C117" s="33">
        <f>SUM(C111:C116)</f>
        <v>6</v>
      </c>
      <c r="D117" s="33">
        <f>SUM(D111:D116)</f>
        <v>7</v>
      </c>
      <c r="E117" s="33">
        <f>SUM(E111:E116)</f>
        <v>9</v>
      </c>
      <c r="F117" s="33">
        <f>SUM(C117:E117)</f>
        <v>22</v>
      </c>
      <c r="G117" s="9"/>
    </row>
    <row r="118" spans="2:7" ht="16.5" x14ac:dyDescent="0.3">
      <c r="B118" s="41" t="s">
        <v>63</v>
      </c>
      <c r="C118" s="16">
        <f>C110+C117</f>
        <v>29</v>
      </c>
      <c r="D118" s="16">
        <f>D110+D117</f>
        <v>66</v>
      </c>
      <c r="E118" s="16">
        <f>E110+E117</f>
        <v>23</v>
      </c>
      <c r="F118" s="33">
        <f>SUM(C118:E118)</f>
        <v>118</v>
      </c>
      <c r="G118" s="9"/>
    </row>
    <row r="119" spans="2:7" x14ac:dyDescent="0.25">
      <c r="G119" s="9"/>
    </row>
    <row r="120" spans="2:7" x14ac:dyDescent="0.25">
      <c r="G120" s="9"/>
    </row>
    <row r="121" spans="2:7" x14ac:dyDescent="0.25">
      <c r="G121" s="9"/>
    </row>
    <row r="122" spans="2:7" x14ac:dyDescent="0.25">
      <c r="G122" s="9"/>
    </row>
    <row r="125" spans="2:7" ht="15.75" x14ac:dyDescent="0.25">
      <c r="B125" s="66" t="s">
        <v>91</v>
      </c>
      <c r="C125" s="66"/>
      <c r="D125" s="66"/>
      <c r="E125" s="66"/>
      <c r="F125" s="66"/>
    </row>
    <row r="126" spans="2:7" x14ac:dyDescent="0.25">
      <c r="B126" s="67" t="s">
        <v>92</v>
      </c>
      <c r="C126" s="67"/>
      <c r="D126" s="67"/>
      <c r="E126" s="67"/>
      <c r="F126" s="67"/>
    </row>
  </sheetData>
  <mergeCells count="35">
    <mergeCell ref="B51:F51"/>
    <mergeCell ref="C81:E81"/>
    <mergeCell ref="B125:F125"/>
    <mergeCell ref="B126:F126"/>
    <mergeCell ref="B81:B82"/>
    <mergeCell ref="F81:F82"/>
    <mergeCell ref="B80:F80"/>
    <mergeCell ref="B104:B105"/>
    <mergeCell ref="F104:F105"/>
    <mergeCell ref="B87:F87"/>
    <mergeCell ref="B88:B89"/>
    <mergeCell ref="B96:F96"/>
    <mergeCell ref="F97:F98"/>
    <mergeCell ref="B103:F103"/>
    <mergeCell ref="B97:B98"/>
    <mergeCell ref="F88:F89"/>
    <mergeCell ref="C88:E88"/>
    <mergeCell ref="C97:E97"/>
    <mergeCell ref="C104:E104"/>
    <mergeCell ref="B11:F11"/>
    <mergeCell ref="B26:F26"/>
    <mergeCell ref="F13:F15"/>
    <mergeCell ref="E14:E15"/>
    <mergeCell ref="D14:D15"/>
    <mergeCell ref="C14:C15"/>
    <mergeCell ref="C4:F4"/>
    <mergeCell ref="C13:E13"/>
    <mergeCell ref="B28:F28"/>
    <mergeCell ref="B5:F5"/>
    <mergeCell ref="B6:F6"/>
    <mergeCell ref="B7:F7"/>
    <mergeCell ref="B8:F8"/>
    <mergeCell ref="B10:F10"/>
    <mergeCell ref="B12:F12"/>
    <mergeCell ref="B13:B14"/>
  </mergeCells>
  <printOptions horizontalCentered="1"/>
  <pageMargins left="0.41" right="0.66" top="0.41" bottom="0.51" header="0.3" footer="0.3"/>
  <pageSetup scale="80" orientation="portrait" horizontalDpi="4294967293" r:id="rId1"/>
  <rowBreaks count="2" manualBreakCount="2">
    <brk id="50" max="7" man="1"/>
    <brk id="102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Fernando Carpio</cp:lastModifiedBy>
  <cp:lastPrinted>2024-01-23T16:21:02Z</cp:lastPrinted>
  <dcterms:created xsi:type="dcterms:W3CDTF">2020-11-24T00:25:58Z</dcterms:created>
  <dcterms:modified xsi:type="dcterms:W3CDTF">2024-01-23T16:21:37Z</dcterms:modified>
</cp:coreProperties>
</file>